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<sst xmlns="http://schemas.openxmlformats.org/spreadsheetml/2006/main" count="2714" uniqueCount="2063">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</sst>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12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94" fontId="240" fillId="29" borderId="10" xfId="34" applyNumberFormat="1" applyFont="1" applyFill="1" applyBorder="1" applyAlignment="1" applyProtection="1">
      <alignment horizontal="center" vertical="center"/>
      <protection/>
    </xf>
    <xf numFmtId="194" fontId="240" fillId="29" borderId="42" xfId="34" applyNumberFormat="1" applyFont="1" applyFill="1" applyBorder="1" applyAlignment="1" applyProtection="1">
      <alignment horizontal="center" vertical="center"/>
      <protection/>
    </xf>
    <xf numFmtId="194" fontId="240" fillId="29" borderId="43" xfId="34" applyNumberFormat="1" applyFont="1" applyFill="1" applyBorder="1" applyAlignment="1" applyProtection="1">
      <alignment horizontal="center" vertical="center"/>
      <protection/>
    </xf>
    <xf numFmtId="194" fontId="240" fillId="29" borderId="80" xfId="34" applyNumberFormat="1" applyFont="1" applyFill="1" applyBorder="1" applyAlignment="1" applyProtection="1">
      <alignment horizontal="center" vertical="center"/>
      <protection/>
    </xf>
    <xf numFmtId="194" fontId="240" fillId="29" borderId="77" xfId="34" applyNumberFormat="1" applyFont="1" applyFill="1" applyBorder="1" applyAlignment="1" applyProtection="1">
      <alignment horizontal="center" vertical="center"/>
      <protection/>
    </xf>
    <xf numFmtId="194" fontId="240" fillId="29" borderId="87" xfId="34" applyNumberFormat="1" applyFont="1" applyFill="1" applyBorder="1" applyAlignment="1" applyProtection="1">
      <alignment horizontal="center" vertical="center"/>
      <protection/>
    </xf>
    <xf numFmtId="194" fontId="240" fillId="29" borderId="84" xfId="34" applyNumberFormat="1" applyFont="1" applyFill="1" applyBorder="1" applyAlignment="1" applyProtection="1">
      <alignment horizontal="center" vertical="center"/>
      <protection/>
    </xf>
    <xf numFmtId="194" fontId="240" fillId="29" borderId="70" xfId="34" applyNumberFormat="1" applyFont="1" applyFill="1" applyBorder="1" applyAlignment="1" applyProtection="1">
      <alignment horizontal="center" vertical="center"/>
      <protection/>
    </xf>
    <xf numFmtId="194" fontId="240" fillId="29" borderId="67" xfId="34" applyNumberFormat="1" applyFont="1" applyFill="1" applyBorder="1" applyAlignment="1" applyProtection="1">
      <alignment horizontal="center" vertical="center"/>
      <protection/>
    </xf>
    <xf numFmtId="194" fontId="240" fillId="29" borderId="187" xfId="34" applyNumberFormat="1" applyFont="1" applyFill="1" applyBorder="1" applyAlignment="1" applyProtection="1">
      <alignment horizontal="center" vertical="center"/>
      <protection/>
    </xf>
    <xf numFmtId="194" fontId="240" fillId="29" borderId="188" xfId="34" applyNumberFormat="1" applyFont="1" applyFill="1" applyBorder="1" applyAlignment="1" applyProtection="1">
      <alignment horizontal="center" vertical="center"/>
      <protection/>
    </xf>
    <xf numFmtId="194" fontId="240" fillId="29" borderId="75" xfId="34" applyNumberFormat="1" applyFont="1" applyFill="1" applyBorder="1" applyAlignment="1" applyProtection="1">
      <alignment horizontal="center" vertical="center"/>
      <protection/>
    </xf>
    <xf numFmtId="194" fontId="240" fillId="29" borderId="72" xfId="34" applyNumberFormat="1" applyFont="1" applyFill="1" applyBorder="1" applyAlignment="1" applyProtection="1">
      <alignment horizontal="center" vertical="center"/>
      <protection/>
    </xf>
    <xf numFmtId="194" fontId="240" fillId="29" borderId="107" xfId="34" applyNumberFormat="1" applyFont="1" applyFill="1" applyBorder="1" applyAlignment="1" applyProtection="1">
      <alignment horizontal="center" vertical="center"/>
      <protection/>
    </xf>
    <xf numFmtId="194" fontId="240" fillId="26" borderId="13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7607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27679</v>
      </c>
      <c r="M115" s="1098"/>
      <c r="N115" s="1135">
        <f>+ROUND(+G115+J115+L115,0)</f>
        <v>27679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27679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27679</v>
      </c>
      <c r="M117" s="1098"/>
      <c r="N117" s="1212">
        <f>+ROUND(+SUM(N115:N116),0)</f>
        <v>27679</v>
      </c>
      <c r="O117" s="1100"/>
      <c r="P117" s="1210">
        <f>+ROUND(+SUM(P115:P116),0)</f>
        <v>0</v>
      </c>
      <c r="Q117" s="1211">
        <f>+ROUND(+SUM(Q115:Q116),0)</f>
        <v>27679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27679</v>
      </c>
      <c r="M119" s="1098"/>
      <c r="N119" s="1237">
        <f>+ROUND(N105+N109+N113+N117,0)</f>
        <v>27679</v>
      </c>
      <c r="O119" s="1100"/>
      <c r="P119" s="1283">
        <f>+ROUND(P105+P109+P113+P117,0)</f>
        <v>0</v>
      </c>
      <c r="Q119" s="1236">
        <f>+ROUND(Q105+Q109+Q113+Q117,0)</f>
        <v>27679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282958</v>
      </c>
      <c r="M129" s="1098"/>
      <c r="N129" s="1124">
        <f>+ROUND(+G129+J129+L129,0)</f>
        <v>282958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282958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27679</v>
      </c>
      <c r="M130" s="1098"/>
      <c r="N130" s="1299">
        <f>+ROUND(+N129-N127-N128,0)</f>
        <v>27679</v>
      </c>
      <c r="O130" s="1100"/>
      <c r="P130" s="1297">
        <f>+ROUND(+P129-P127-P128,0)</f>
        <v>0</v>
      </c>
      <c r="Q130" s="1298">
        <f>+ROUND(+Q129-Q127-Q128,0)</f>
        <v>27679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27679</v>
      </c>
      <c r="G84" s="909">
        <f>+G85+G86</f>
        <v>0</v>
      </c>
      <c r="H84" s="910">
        <f>+H85+H86</f>
        <v>27679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27679</v>
      </c>
      <c r="G86" s="967">
        <f>+OTCHET!I517+OTCHET!I520+OTCHET!I540</f>
        <v>0</v>
      </c>
      <c r="H86" s="968">
        <f>+OTCHET!J517+OTCHET!J520+OTCHET!J540</f>
        <v>27679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-282958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-282958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I5" sqref="I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43100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Симеоновград</v>
      </c>
      <c r="C12" s="1796"/>
      <c r="D12" s="1797"/>
      <c r="E12" s="118" t="s">
        <v>985</v>
      </c>
      <c r="F12" s="1593" t="s">
        <v>1655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Симеоновград</v>
      </c>
      <c r="C178" s="1796"/>
      <c r="D178" s="1797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Симеоновград</v>
      </c>
      <c r="C349" s="1796"/>
      <c r="D349" s="1797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Симеоновград</v>
      </c>
      <c r="C434" s="1796"/>
      <c r="D434" s="1797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Симеоновград</v>
      </c>
      <c r="C450" s="1796"/>
      <c r="D450" s="1797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27679</v>
      </c>
      <c r="K540" s="583">
        <f t="shared" si="132"/>
        <v>0</v>
      </c>
      <c r="L540" s="580">
        <f t="shared" si="132"/>
        <v>27679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27679</v>
      </c>
      <c r="K542" s="599">
        <v>0</v>
      </c>
      <c r="L542" s="1388">
        <f t="shared" si="121"/>
        <v>27679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-27679</v>
      </c>
      <c r="K562" s="583">
        <f t="shared" si="133"/>
        <v>0</v>
      </c>
      <c r="L562" s="580">
        <f t="shared" si="133"/>
        <v>-27679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-282958</v>
      </c>
      <c r="K569" s="1659">
        <v>0</v>
      </c>
      <c r="L569" s="1396">
        <f t="shared" si="134"/>
        <v>-282958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2018-01-23T11:46:11Z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